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oldemans/Documents/PROJECTEN/leo_3led_truck/manufacturing/"/>
    </mc:Choice>
  </mc:AlternateContent>
  <xr:revisionPtr revIDLastSave="0" documentId="13_ncr:1_{17EDE155-7D7E-3D41-977C-CC2130A64F19}" xr6:coauthVersionLast="45" xr6:coauthVersionMax="45" xr10:uidLastSave="{00000000-0000-0000-0000-000000000000}"/>
  <bookViews>
    <workbookView xWindow="960" yWindow="460" windowWidth="27460" windowHeight="17040" xr2:uid="{00000000-000D-0000-FFFF-FFFF00000000}"/>
  </bookViews>
  <sheets>
    <sheet name="BOM_leo_led_truck_2020-09-27_2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34" i="1" l="1"/>
  <c r="W35" i="1" l="1"/>
  <c r="V34" i="1"/>
  <c r="W34" i="1"/>
  <c r="T34" i="1"/>
  <c r="U34" i="1" s="1"/>
  <c r="R34" i="1"/>
  <c r="V3" i="1"/>
  <c r="W3" i="1" s="1"/>
  <c r="V4" i="1"/>
  <c r="W4" i="1" s="1"/>
  <c r="V5" i="1"/>
  <c r="W5" i="1" s="1"/>
  <c r="V6" i="1"/>
  <c r="W6" i="1" s="1"/>
  <c r="V7" i="1"/>
  <c r="W7" i="1" s="1"/>
  <c r="V8" i="1"/>
  <c r="W8" i="1" s="1"/>
  <c r="V9" i="1"/>
  <c r="W9" i="1" s="1"/>
  <c r="V10" i="1"/>
  <c r="W10" i="1" s="1"/>
  <c r="V11" i="1"/>
  <c r="W11" i="1" s="1"/>
  <c r="V12" i="1"/>
  <c r="W12" i="1" s="1"/>
  <c r="V13" i="1"/>
  <c r="W13" i="1" s="1"/>
  <c r="V14" i="1"/>
  <c r="W14" i="1" s="1"/>
  <c r="V15" i="1"/>
  <c r="W15" i="1" s="1"/>
  <c r="V16" i="1"/>
  <c r="W16" i="1" s="1"/>
  <c r="V17" i="1"/>
  <c r="W17" i="1" s="1"/>
  <c r="V18" i="1"/>
  <c r="W18" i="1"/>
  <c r="V19" i="1"/>
  <c r="W19" i="1" s="1"/>
  <c r="V20" i="1"/>
  <c r="W20" i="1" s="1"/>
  <c r="V21" i="1"/>
  <c r="W21" i="1"/>
  <c r="V22" i="1"/>
  <c r="W22" i="1" s="1"/>
  <c r="V23" i="1"/>
  <c r="W23" i="1" s="1"/>
  <c r="V24" i="1"/>
  <c r="W24" i="1" s="1"/>
  <c r="V25" i="1"/>
  <c r="W25" i="1" s="1"/>
  <c r="V26" i="1"/>
  <c r="W26" i="1" s="1"/>
  <c r="V27" i="1"/>
  <c r="W27" i="1" s="1"/>
  <c r="V28" i="1"/>
  <c r="W28" i="1" s="1"/>
  <c r="V29" i="1"/>
  <c r="W29" i="1"/>
  <c r="V30" i="1"/>
  <c r="W30" i="1" s="1"/>
  <c r="V2" i="1"/>
  <c r="W2" i="1" s="1"/>
  <c r="T3" i="1"/>
  <c r="U3" i="1" s="1"/>
  <c r="T4" i="1"/>
  <c r="U4" i="1" s="1"/>
  <c r="T5" i="1"/>
  <c r="U5" i="1" s="1"/>
  <c r="T6" i="1"/>
  <c r="U6" i="1" s="1"/>
  <c r="T7" i="1"/>
  <c r="U7" i="1" s="1"/>
  <c r="T8" i="1"/>
  <c r="U8" i="1" s="1"/>
  <c r="T9" i="1"/>
  <c r="U9" i="1" s="1"/>
  <c r="T10" i="1"/>
  <c r="U10" i="1" s="1"/>
  <c r="T11" i="1"/>
  <c r="U11" i="1"/>
  <c r="T12" i="1"/>
  <c r="U12" i="1" s="1"/>
  <c r="T13" i="1"/>
  <c r="U13" i="1" s="1"/>
  <c r="T14" i="1"/>
  <c r="U14" i="1" s="1"/>
  <c r="T15" i="1"/>
  <c r="U15" i="1" s="1"/>
  <c r="T16" i="1"/>
  <c r="U16" i="1" s="1"/>
  <c r="T17" i="1"/>
  <c r="U17" i="1" s="1"/>
  <c r="T18" i="1"/>
  <c r="U18" i="1" s="1"/>
  <c r="T19" i="1"/>
  <c r="U19" i="1" s="1"/>
  <c r="T20" i="1"/>
  <c r="U20" i="1"/>
  <c r="T21" i="1"/>
  <c r="U21" i="1" s="1"/>
  <c r="T22" i="1"/>
  <c r="U22" i="1" s="1"/>
  <c r="T23" i="1"/>
  <c r="U23" i="1" s="1"/>
  <c r="T24" i="1"/>
  <c r="U24" i="1" s="1"/>
  <c r="T25" i="1"/>
  <c r="U25" i="1" s="1"/>
  <c r="T26" i="1"/>
  <c r="U26" i="1" s="1"/>
  <c r="T27" i="1"/>
  <c r="U27" i="1" s="1"/>
  <c r="T28" i="1"/>
  <c r="U28" i="1" s="1"/>
  <c r="T29" i="1"/>
  <c r="U29" i="1" s="1"/>
  <c r="T30" i="1"/>
  <c r="U30" i="1" s="1"/>
  <c r="T2" i="1"/>
  <c r="U2" i="1" s="1"/>
  <c r="R3" i="1"/>
  <c r="S3" i="1" s="1"/>
  <c r="R4" i="1"/>
  <c r="S4" i="1" s="1"/>
  <c r="R5" i="1"/>
  <c r="S5" i="1" s="1"/>
  <c r="R6" i="1"/>
  <c r="S6" i="1" s="1"/>
  <c r="R7" i="1"/>
  <c r="S7" i="1" s="1"/>
  <c r="R8" i="1"/>
  <c r="S8" i="1" s="1"/>
  <c r="R9" i="1"/>
  <c r="S9" i="1" s="1"/>
  <c r="R10" i="1"/>
  <c r="S10" i="1" s="1"/>
  <c r="R11" i="1"/>
  <c r="S11" i="1" s="1"/>
  <c r="R12" i="1"/>
  <c r="S12" i="1" s="1"/>
  <c r="R13" i="1"/>
  <c r="S13" i="1" s="1"/>
  <c r="R14" i="1"/>
  <c r="S14" i="1" s="1"/>
  <c r="R15" i="1"/>
  <c r="S15" i="1" s="1"/>
  <c r="R16" i="1"/>
  <c r="S16" i="1" s="1"/>
  <c r="R17" i="1"/>
  <c r="S17" i="1" s="1"/>
  <c r="R18" i="1"/>
  <c r="S18" i="1" s="1"/>
  <c r="R19" i="1"/>
  <c r="S19" i="1" s="1"/>
  <c r="R20" i="1"/>
  <c r="S20" i="1" s="1"/>
  <c r="R21" i="1"/>
  <c r="S21" i="1" s="1"/>
  <c r="R22" i="1"/>
  <c r="S22" i="1" s="1"/>
  <c r="R23" i="1"/>
  <c r="S23" i="1" s="1"/>
  <c r="R24" i="1"/>
  <c r="S24" i="1" s="1"/>
  <c r="R25" i="1"/>
  <c r="S25" i="1" s="1"/>
  <c r="R26" i="1"/>
  <c r="S26" i="1" s="1"/>
  <c r="R27" i="1"/>
  <c r="S27" i="1" s="1"/>
  <c r="R28" i="1"/>
  <c r="S28" i="1" s="1"/>
  <c r="R29" i="1"/>
  <c r="S29" i="1" s="1"/>
  <c r="R30" i="1"/>
  <c r="S30" i="1" s="1"/>
  <c r="R2" i="1"/>
  <c r="S2" i="1" s="1"/>
  <c r="P2" i="1"/>
  <c r="Q2" i="1" s="1"/>
  <c r="L34" i="1"/>
  <c r="N34" i="1"/>
  <c r="P3" i="1"/>
  <c r="Q3" i="1" s="1"/>
  <c r="P4" i="1"/>
  <c r="Q4" i="1" s="1"/>
  <c r="P5" i="1"/>
  <c r="Q5" i="1" s="1"/>
  <c r="P6" i="1"/>
  <c r="Q6" i="1" s="1"/>
  <c r="P7" i="1"/>
  <c r="Q7" i="1" s="1"/>
  <c r="P8" i="1"/>
  <c r="Q8" i="1" s="1"/>
  <c r="P9" i="1"/>
  <c r="Q9" i="1" s="1"/>
  <c r="P10" i="1"/>
  <c r="Q10" i="1" s="1"/>
  <c r="P11" i="1"/>
  <c r="Q11" i="1" s="1"/>
  <c r="P12" i="1"/>
  <c r="Q12" i="1" s="1"/>
  <c r="P13" i="1"/>
  <c r="Q13" i="1" s="1"/>
  <c r="P14" i="1"/>
  <c r="Q14" i="1" s="1"/>
  <c r="P15" i="1"/>
  <c r="Q15" i="1" s="1"/>
  <c r="P16" i="1"/>
  <c r="Q16" i="1" s="1"/>
  <c r="P17" i="1"/>
  <c r="Q17" i="1" s="1"/>
  <c r="P18" i="1"/>
  <c r="Q18" i="1" s="1"/>
  <c r="P19" i="1"/>
  <c r="Q19" i="1" s="1"/>
  <c r="P20" i="1"/>
  <c r="Q20" i="1" s="1"/>
  <c r="P21" i="1"/>
  <c r="Q21" i="1" s="1"/>
  <c r="P22" i="1"/>
  <c r="Q22" i="1" s="1"/>
  <c r="P23" i="1"/>
  <c r="Q23" i="1" s="1"/>
  <c r="P24" i="1"/>
  <c r="Q24" i="1" s="1"/>
  <c r="P25" i="1"/>
  <c r="Q25" i="1" s="1"/>
  <c r="P26" i="1"/>
  <c r="Q26" i="1" s="1"/>
  <c r="P27" i="1"/>
  <c r="Q27" i="1" s="1"/>
  <c r="P28" i="1"/>
  <c r="Q28" i="1" s="1"/>
  <c r="P29" i="1"/>
  <c r="Q29" i="1" s="1"/>
  <c r="P30" i="1"/>
  <c r="Q30" i="1" s="1"/>
  <c r="M34" i="1"/>
  <c r="S34" i="1" l="1"/>
  <c r="W32" i="1"/>
  <c r="W36" i="1" s="1"/>
  <c r="W37" i="1" s="1"/>
  <c r="S32" i="1"/>
  <c r="S36" i="1" s="1"/>
  <c r="S37" i="1" s="1"/>
  <c r="U32" i="1"/>
  <c r="U36" i="1" s="1"/>
  <c r="U37" i="1" s="1"/>
  <c r="Q32" i="1"/>
  <c r="Q36" i="1" s="1"/>
  <c r="Q37" i="1" s="1"/>
</calcChain>
</file>

<file path=xl/sharedStrings.xml><?xml version="1.0" encoding="utf-8"?>
<sst xmlns="http://schemas.openxmlformats.org/spreadsheetml/2006/main" count="205" uniqueCount="145">
  <si>
    <t>ID</t>
  </si>
  <si>
    <t>Name</t>
  </si>
  <si>
    <t>Designator</t>
  </si>
  <si>
    <t>Footprint</t>
  </si>
  <si>
    <t>Quantity</t>
  </si>
  <si>
    <t>Manufacturer Part</t>
  </si>
  <si>
    <t>Manufacturer</t>
  </si>
  <si>
    <t>Supplier</t>
  </si>
  <si>
    <t>Supplier Part</t>
  </si>
  <si>
    <t>20k</t>
  </si>
  <si>
    <t>R1,R2</t>
  </si>
  <si>
    <t>R_0402</t>
  </si>
  <si>
    <t>1M</t>
  </si>
  <si>
    <t>R6</t>
  </si>
  <si>
    <t>HDR-F-2.54_1x2</t>
  </si>
  <si>
    <t>H1</t>
  </si>
  <si>
    <t>LCSC</t>
  </si>
  <si>
    <t>BSS84-7-F</t>
  </si>
  <si>
    <t>Q2</t>
  </si>
  <si>
    <t>SOT-23(SOT-23-3)</t>
  </si>
  <si>
    <t>DIODES</t>
  </si>
  <si>
    <t>C85202</t>
  </si>
  <si>
    <t>2n3904</t>
  </si>
  <si>
    <t>Q3</t>
  </si>
  <si>
    <t>SOT-23_1</t>
  </si>
  <si>
    <t>0E</t>
  </si>
  <si>
    <t>1K</t>
  </si>
  <si>
    <t>10K</t>
  </si>
  <si>
    <t>470E</t>
  </si>
  <si>
    <t>R9</t>
  </si>
  <si>
    <t>4.3p</t>
  </si>
  <si>
    <t>C1,C2</t>
  </si>
  <si>
    <t>C_0402</t>
  </si>
  <si>
    <t>0.1u</t>
  </si>
  <si>
    <t>C4,C5</t>
  </si>
  <si>
    <t>C6</t>
  </si>
  <si>
    <t>L1</t>
  </si>
  <si>
    <t>Jack_3.5_mini_5_pol</t>
  </si>
  <si>
    <t>JACK 3.5 SHOGYO CORP</t>
  </si>
  <si>
    <t>ZX62D-B-5PA8</t>
  </si>
  <si>
    <t>J4</t>
  </si>
  <si>
    <t>HIROSE_ZX62D-B-5PA8</t>
  </si>
  <si>
    <t>LM3671MFX-3.3/NOPB</t>
  </si>
  <si>
    <t>U3</t>
  </si>
  <si>
    <t>SOT-23-5</t>
  </si>
  <si>
    <t>LM3671MFX-1.2/NOPB</t>
  </si>
  <si>
    <t>TI</t>
  </si>
  <si>
    <t>C130903</t>
  </si>
  <si>
    <t>LED-Red(0603)</t>
  </si>
  <si>
    <t>D1</t>
  </si>
  <si>
    <t>LED0603-FD</t>
  </si>
  <si>
    <t>KT-0603R</t>
  </si>
  <si>
    <t>HDR-F-2.54_1x3</t>
  </si>
  <si>
    <t>H3</t>
  </si>
  <si>
    <t>LED-Blue(0603)</t>
  </si>
  <si>
    <t>D2</t>
  </si>
  <si>
    <t>19-217/BHC-ZL1M2RY/3T</t>
  </si>
  <si>
    <t>32.768KHz</t>
  </si>
  <si>
    <t>X1</t>
  </si>
  <si>
    <t>OSC-SMD_L3.2-W1.5</t>
  </si>
  <si>
    <t>NX3215SA 32.768KHZ 12.5PF 20PPM</t>
  </si>
  <si>
    <t>NDK</t>
  </si>
  <si>
    <t>C8,C7,C9,C10</t>
  </si>
  <si>
    <t>C_0805</t>
  </si>
  <si>
    <t>4.7u</t>
  </si>
  <si>
    <t>C3</t>
  </si>
  <si>
    <t>LED-0603_G</t>
  </si>
  <si>
    <t>D3</t>
  </si>
  <si>
    <t>19-217/GHC-YR1S2/3T</t>
  </si>
  <si>
    <t>MCP73832T-3ACI/OT</t>
  </si>
  <si>
    <t>U2</t>
  </si>
  <si>
    <t>MICROCHIP</t>
  </si>
  <si>
    <t>KSS241GLFS</t>
  </si>
  <si>
    <t>SW1</t>
  </si>
  <si>
    <t>KEY-SMD_KSS-2G</t>
  </si>
  <si>
    <t>C&amp;K</t>
  </si>
  <si>
    <t>STM32L011F4P6</t>
  </si>
  <si>
    <t>U4</t>
  </si>
  <si>
    <t>TSSOP-20_L6.5-W4.4-P0.65-LS6.4-BL</t>
  </si>
  <si>
    <t>STMicroelectronics</t>
  </si>
  <si>
    <t>SOLDERJUMPER_2WAYPASTE23</t>
  </si>
  <si>
    <t>BOOT0</t>
  </si>
  <si>
    <t>HDR-F-2.54_1x4</t>
  </si>
  <si>
    <t>H2</t>
  </si>
  <si>
    <t>RC0402FR-7W1KL</t>
  </si>
  <si>
    <t>RC0402FR-0720KL</t>
  </si>
  <si>
    <t>place</t>
  </si>
  <si>
    <t>y</t>
  </si>
  <si>
    <t>n</t>
  </si>
  <si>
    <t>R3,R11</t>
  </si>
  <si>
    <t>J1,J2,J3</t>
  </si>
  <si>
    <t>Y</t>
  </si>
  <si>
    <t>RC0402FR-7W1ML</t>
  </si>
  <si>
    <t>AC0402JR-7D0RL</t>
  </si>
  <si>
    <t>R4,R7,R19,R8</t>
  </si>
  <si>
    <t>R18,R17,R10,R5</t>
  </si>
  <si>
    <t>MMBT3904,215</t>
  </si>
  <si>
    <t>nexpoeria</t>
  </si>
  <si>
    <t>PS000059</t>
  </si>
  <si>
    <t>multicomp</t>
  </si>
  <si>
    <t>344-NX3215SA32768K8</t>
  </si>
  <si>
    <t>mouser</t>
  </si>
  <si>
    <t>579-MCP73832T-3ACIOT</t>
  </si>
  <si>
    <t>611-KSS241GLFS</t>
  </si>
  <si>
    <t>511-STM32L011F4P6</t>
  </si>
  <si>
    <t>LTST-C190KGKT</t>
  </si>
  <si>
    <t>lite-on</t>
  </si>
  <si>
    <t>LTST-C191KRKT</t>
  </si>
  <si>
    <t>LTST-C194TBKT</t>
  </si>
  <si>
    <t>2.2u/10v</t>
  </si>
  <si>
    <t>LMK105BJ225KV-F</t>
  </si>
  <si>
    <t>963-LMK105BJ225KV-F</t>
  </si>
  <si>
    <t>taiyo yuden</t>
  </si>
  <si>
    <t>CL05A475KQ5NRNC</t>
  </si>
  <si>
    <t>samsung</t>
  </si>
  <si>
    <t>187-CL05A475KQ5NRNC</t>
  </si>
  <si>
    <t>2.2uH</t>
  </si>
  <si>
    <t>1u/10v</t>
  </si>
  <si>
    <t>603-CC402CRNPO9BN4R3</t>
  </si>
  <si>
    <t>CC402CRNPO9BN4R3</t>
  </si>
  <si>
    <t>yageo</t>
  </si>
  <si>
    <t>603-CC402KRX7R6BB104</t>
  </si>
  <si>
    <t>CC402KRX7R6BB104</t>
  </si>
  <si>
    <t>80-C0402C105K9PAC</t>
  </si>
  <si>
    <t>C0402C105K9PAC</t>
  </si>
  <si>
    <t>kemet</t>
  </si>
  <si>
    <t>603-RC0402FR-7W10KL</t>
  </si>
  <si>
    <t>RC0402FR-7W10KL</t>
  </si>
  <si>
    <t>71-RCC0402470RFKED</t>
  </si>
  <si>
    <t>RCC0402470RFKED</t>
  </si>
  <si>
    <t>vishay</t>
  </si>
  <si>
    <t>798-ZX62D-B-5PA830</t>
  </si>
  <si>
    <t>ZX62D-B-5PA8(30)</t>
  </si>
  <si>
    <t>hirose</t>
  </si>
  <si>
    <t>farnell</t>
  </si>
  <si>
    <t>comp</t>
  </si>
  <si>
    <t>PCB</t>
  </si>
  <si>
    <t>total</t>
  </si>
  <si>
    <t>prijs/st</t>
  </si>
  <si>
    <t>moq</t>
  </si>
  <si>
    <t>montage</t>
  </si>
  <si>
    <t>murata</t>
  </si>
  <si>
    <t>81-LQM21PN2R2NGCDCD</t>
  </si>
  <si>
    <t>LQM21PN2R2NGCDCD</t>
  </si>
  <si>
    <t>shipping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</si>
</sst>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€&quot;\ * #,##0.00_ ;_ &quot;€&quot;\ * \-#,##0.00_ ;_ &quot;€&quot;\ * &quot;-&quot;??_ ;_ @_ "/>
  </numFmts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rgb="FF333333"/>
      <name val="Verdana"/>
      <family val="2"/>
    </font>
    <font>
      <sz val="12"/>
      <color rgb="FF333333"/>
      <name val="Arial"/>
      <family val="2"/>
    </font>
    <font>
      <sz val="11"/>
      <color theme="1"/>
      <name val="Helvetica"/>
      <family val="2"/>
    </font>
    <font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44" fontId="0" fillId="0" borderId="0" xfId="1" applyFont="1"/>
    <xf numFmtId="0" fontId="0" fillId="0" borderId="12" xfId="1" applyNumberFormat="1" applyFont="1" applyBorder="1"/>
    <xf numFmtId="44" fontId="0" fillId="0" borderId="13" xfId="1" applyFont="1" applyBorder="1"/>
    <xf numFmtId="44" fontId="0" fillId="0" borderId="12" xfId="1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44" fontId="0" fillId="0" borderId="15" xfId="0" applyNumberFormat="1" applyBorder="1"/>
    <xf numFmtId="44" fontId="0" fillId="0" borderId="14" xfId="0" applyNumberFormat="1" applyBorder="1"/>
    <xf numFmtId="0" fontId="21" fillId="0" borderId="12" xfId="0" applyFont="1" applyBorder="1"/>
    <xf numFmtId="0" fontId="0" fillId="0" borderId="16" xfId="0" applyNumberFormat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/ProductDetail/Taiyo-Yuden/LMK105BJ225KV-F?qs=lkMpTOwszhdMcDOeuc5Dig%3D%3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7"/>
  <sheetViews>
    <sheetView tabSelected="1" topLeftCell="K17" zoomScale="125" zoomScaleNormal="156" workbookViewId="0">
      <selection activeCell="R39" sqref="R39"/>
    </sheetView>
  </sheetViews>
  <sheetFormatPr baseColWidth="10" defaultRowHeight="16" x14ac:dyDescent="0.2"/>
  <cols>
    <col min="1" max="1" width="3.1640625" bestFit="1" customWidth="1"/>
    <col min="2" max="2" width="28.1640625" customWidth="1"/>
    <col min="3" max="3" width="16.83203125" customWidth="1"/>
    <col min="4" max="4" width="5.5" bestFit="1" customWidth="1"/>
    <col min="5" max="5" width="24.33203125" customWidth="1"/>
    <col min="6" max="6" width="8.1640625" bestFit="1" customWidth="1"/>
    <col min="7" max="7" width="31.5" bestFit="1" customWidth="1"/>
    <col min="8" max="8" width="20.83203125" customWidth="1"/>
    <col min="10" max="10" width="20.5" bestFit="1" customWidth="1"/>
    <col min="11" max="11" width="20.5" customWidth="1"/>
  </cols>
  <sheetData>
    <row r="1" spans="1:23" x14ac:dyDescent="0.2">
      <c r="A1" t="s">
        <v>0</v>
      </c>
      <c r="B1" t="s">
        <v>1</v>
      </c>
      <c r="C1" t="s">
        <v>2</v>
      </c>
      <c r="D1" t="s">
        <v>86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139</v>
      </c>
      <c r="L1">
        <v>1</v>
      </c>
      <c r="M1">
        <v>10</v>
      </c>
      <c r="N1">
        <v>100</v>
      </c>
      <c r="P1" s="15">
        <v>5</v>
      </c>
      <c r="Q1" s="16"/>
      <c r="R1" s="15">
        <v>10</v>
      </c>
      <c r="S1" s="16"/>
      <c r="T1" s="15">
        <v>100</v>
      </c>
      <c r="U1" s="16"/>
      <c r="V1" s="15">
        <v>300</v>
      </c>
      <c r="W1" s="16"/>
    </row>
    <row r="2" spans="1:23" x14ac:dyDescent="0.2">
      <c r="A2">
        <v>1</v>
      </c>
      <c r="B2" t="s">
        <v>9</v>
      </c>
      <c r="C2" t="s">
        <v>10</v>
      </c>
      <c r="D2" t="s">
        <v>87</v>
      </c>
      <c r="E2" t="s">
        <v>11</v>
      </c>
      <c r="F2">
        <v>2</v>
      </c>
      <c r="G2" t="s">
        <v>85</v>
      </c>
      <c r="K2">
        <v>1</v>
      </c>
      <c r="L2">
        <v>8.5000000000000006E-2</v>
      </c>
      <c r="M2">
        <v>0.01</v>
      </c>
      <c r="N2" s="2">
        <v>3.0000000000000001E-3</v>
      </c>
      <c r="P2" s="5">
        <f>$F2*P$1</f>
        <v>10</v>
      </c>
      <c r="Q2" s="6">
        <f>IF(P2&gt;=100,P2*$N2,IF(P2&gt;=10,$M2*P2,P2*$L2))</f>
        <v>0.1</v>
      </c>
      <c r="R2" s="5">
        <f>$F2*R$1</f>
        <v>20</v>
      </c>
      <c r="S2" s="6">
        <f>IF(R2&gt;=100,R2*$N2,IF(R2&gt;=10,$M2*R2,R2*$L2))</f>
        <v>0.2</v>
      </c>
      <c r="T2" s="5">
        <f>$F2*T$1</f>
        <v>200</v>
      </c>
      <c r="U2" s="6">
        <f>IF(T2&gt;=100,T2*$N2,IF(T2&gt;=10,$M2*T2,T2*$L2))</f>
        <v>0.6</v>
      </c>
      <c r="V2" s="5">
        <f>$F2*V$1</f>
        <v>600</v>
      </c>
      <c r="W2" s="6">
        <f>IF(V2&gt;=100,V2*$N2,IF(V2&gt;=10,$M2*V2,V2*$L2))</f>
        <v>1.8</v>
      </c>
    </row>
    <row r="3" spans="1:23" x14ac:dyDescent="0.2">
      <c r="A3">
        <v>2</v>
      </c>
      <c r="B3" t="s">
        <v>26</v>
      </c>
      <c r="C3" t="s">
        <v>94</v>
      </c>
      <c r="D3" t="s">
        <v>87</v>
      </c>
      <c r="E3" t="s">
        <v>11</v>
      </c>
      <c r="F3">
        <v>3</v>
      </c>
      <c r="G3" t="s">
        <v>84</v>
      </c>
      <c r="K3">
        <v>1</v>
      </c>
      <c r="L3">
        <v>8.5000000000000006E-2</v>
      </c>
      <c r="M3">
        <v>0.01</v>
      </c>
      <c r="N3" s="2">
        <v>3.0000000000000001E-3</v>
      </c>
      <c r="P3" s="5">
        <f t="shared" ref="P3:P30" si="0">F3*P$1</f>
        <v>15</v>
      </c>
      <c r="Q3" s="6">
        <f t="shared" ref="Q3:Q30" si="1">IF(P3&gt;=100,P3*N3,IF(P3&gt;=10,M3*P3,P3*L3))</f>
        <v>0.15</v>
      </c>
      <c r="R3" s="5">
        <f t="shared" ref="R3:R30" si="2">$F3*R$1</f>
        <v>30</v>
      </c>
      <c r="S3" s="6">
        <f t="shared" ref="S3:S30" si="3">IF(R3&gt;=100,R3*$N3,IF(R3&gt;=10,$M3*R3,R3*$L3))</f>
        <v>0.3</v>
      </c>
      <c r="T3" s="5">
        <f t="shared" ref="T3:T30" si="4">$F3*T$1</f>
        <v>300</v>
      </c>
      <c r="U3" s="6">
        <f t="shared" ref="U3:U30" si="5">IF(T3&gt;=100,T3*$N3,IF(T3&gt;=10,$M3*T3,T3*$L3))</f>
        <v>0.9</v>
      </c>
      <c r="V3" s="5">
        <f t="shared" ref="V3:V30" si="6">$F3*V$1</f>
        <v>900</v>
      </c>
      <c r="W3" s="6">
        <f t="shared" ref="W3:W30" si="7">IF(V3&gt;=100,V3*$N3,IF(V3&gt;=10,$M3*V3,V3*$L3))</f>
        <v>2.7</v>
      </c>
    </row>
    <row r="4" spans="1:23" x14ac:dyDescent="0.2">
      <c r="A4">
        <v>3</v>
      </c>
      <c r="B4" t="s">
        <v>12</v>
      </c>
      <c r="C4" t="s">
        <v>13</v>
      </c>
      <c r="D4" t="s">
        <v>88</v>
      </c>
      <c r="E4" t="s">
        <v>11</v>
      </c>
      <c r="F4">
        <v>1</v>
      </c>
      <c r="G4" t="s">
        <v>92</v>
      </c>
      <c r="K4">
        <v>1</v>
      </c>
      <c r="L4">
        <v>8.5000000000000006E-2</v>
      </c>
      <c r="M4">
        <v>1.4999999999999999E-2</v>
      </c>
      <c r="N4">
        <v>5.0000000000000001E-3</v>
      </c>
      <c r="P4" s="5">
        <f t="shared" si="0"/>
        <v>5</v>
      </c>
      <c r="Q4" s="6">
        <f t="shared" si="1"/>
        <v>0.42500000000000004</v>
      </c>
      <c r="R4" s="5">
        <f t="shared" si="2"/>
        <v>10</v>
      </c>
      <c r="S4" s="6">
        <f t="shared" si="3"/>
        <v>0.15</v>
      </c>
      <c r="T4" s="5">
        <f t="shared" si="4"/>
        <v>100</v>
      </c>
      <c r="U4" s="6">
        <f t="shared" si="5"/>
        <v>0.5</v>
      </c>
      <c r="V4" s="5">
        <f t="shared" si="6"/>
        <v>300</v>
      </c>
      <c r="W4" s="6">
        <f t="shared" si="7"/>
        <v>1.5</v>
      </c>
    </row>
    <row r="5" spans="1:23" x14ac:dyDescent="0.2">
      <c r="A5">
        <v>4</v>
      </c>
      <c r="B5" t="s">
        <v>25</v>
      </c>
      <c r="C5" t="s">
        <v>89</v>
      </c>
      <c r="D5" t="s">
        <v>87</v>
      </c>
      <c r="E5" t="s">
        <v>11</v>
      </c>
      <c r="F5">
        <v>2</v>
      </c>
      <c r="G5" t="s">
        <v>93</v>
      </c>
      <c r="K5">
        <v>1</v>
      </c>
      <c r="L5">
        <v>8.5000000000000006E-2</v>
      </c>
      <c r="M5">
        <v>1.4E-2</v>
      </c>
      <c r="N5">
        <v>4.0000000000000001E-3</v>
      </c>
      <c r="P5" s="5">
        <f t="shared" si="0"/>
        <v>10</v>
      </c>
      <c r="Q5" s="6">
        <f t="shared" si="1"/>
        <v>0.14000000000000001</v>
      </c>
      <c r="R5" s="5">
        <f t="shared" si="2"/>
        <v>20</v>
      </c>
      <c r="S5" s="6">
        <f t="shared" si="3"/>
        <v>0.28000000000000003</v>
      </c>
      <c r="T5" s="5">
        <f t="shared" si="4"/>
        <v>200</v>
      </c>
      <c r="U5" s="6">
        <f t="shared" si="5"/>
        <v>0.8</v>
      </c>
      <c r="V5" s="5">
        <f t="shared" si="6"/>
        <v>600</v>
      </c>
      <c r="W5" s="6">
        <f t="shared" si="7"/>
        <v>2.4</v>
      </c>
    </row>
    <row r="6" spans="1:23" x14ac:dyDescent="0.2">
      <c r="A6">
        <v>10</v>
      </c>
      <c r="B6" t="s">
        <v>27</v>
      </c>
      <c r="C6" t="s">
        <v>95</v>
      </c>
      <c r="D6" t="s">
        <v>87</v>
      </c>
      <c r="E6" t="s">
        <v>11</v>
      </c>
      <c r="F6">
        <v>3</v>
      </c>
      <c r="G6" t="s">
        <v>127</v>
      </c>
      <c r="H6" t="s">
        <v>120</v>
      </c>
      <c r="I6" t="s">
        <v>101</v>
      </c>
      <c r="J6" t="s">
        <v>126</v>
      </c>
      <c r="K6">
        <v>1</v>
      </c>
      <c r="L6">
        <v>8.5000000000000006E-2</v>
      </c>
      <c r="M6">
        <v>1.4999999999999999E-2</v>
      </c>
      <c r="N6">
        <v>5.0000000000000001E-3</v>
      </c>
      <c r="P6" s="5">
        <f t="shared" si="0"/>
        <v>15</v>
      </c>
      <c r="Q6" s="6">
        <f t="shared" si="1"/>
        <v>0.22499999999999998</v>
      </c>
      <c r="R6" s="5">
        <f t="shared" si="2"/>
        <v>30</v>
      </c>
      <c r="S6" s="6">
        <f t="shared" si="3"/>
        <v>0.44999999999999996</v>
      </c>
      <c r="T6" s="5">
        <f t="shared" si="4"/>
        <v>300</v>
      </c>
      <c r="U6" s="6">
        <f t="shared" si="5"/>
        <v>1.5</v>
      </c>
      <c r="V6" s="5">
        <f t="shared" si="6"/>
        <v>900</v>
      </c>
      <c r="W6" s="6">
        <f t="shared" si="7"/>
        <v>4.5</v>
      </c>
    </row>
    <row r="7" spans="1:23" x14ac:dyDescent="0.2">
      <c r="A7">
        <v>11</v>
      </c>
      <c r="B7" t="s">
        <v>28</v>
      </c>
      <c r="C7" t="s">
        <v>29</v>
      </c>
      <c r="D7" t="s">
        <v>87</v>
      </c>
      <c r="E7" t="s">
        <v>11</v>
      </c>
      <c r="F7">
        <v>1</v>
      </c>
      <c r="G7" t="s">
        <v>129</v>
      </c>
      <c r="H7" t="s">
        <v>130</v>
      </c>
      <c r="I7" t="s">
        <v>101</v>
      </c>
      <c r="J7" t="s">
        <v>128</v>
      </c>
      <c r="K7">
        <v>1</v>
      </c>
      <c r="L7">
        <v>0.10199999999999999</v>
      </c>
      <c r="M7">
        <v>8.2000000000000003E-2</v>
      </c>
      <c r="N7">
        <v>3.1E-2</v>
      </c>
      <c r="P7" s="5">
        <f t="shared" si="0"/>
        <v>5</v>
      </c>
      <c r="Q7" s="6">
        <f t="shared" si="1"/>
        <v>0.51</v>
      </c>
      <c r="R7" s="5">
        <f t="shared" si="2"/>
        <v>10</v>
      </c>
      <c r="S7" s="6">
        <f t="shared" si="3"/>
        <v>0.82000000000000006</v>
      </c>
      <c r="T7" s="5">
        <f t="shared" si="4"/>
        <v>100</v>
      </c>
      <c r="U7" s="6">
        <f t="shared" si="5"/>
        <v>3.1</v>
      </c>
      <c r="V7" s="5">
        <f t="shared" si="6"/>
        <v>300</v>
      </c>
      <c r="W7" s="6">
        <f t="shared" si="7"/>
        <v>9.3000000000000007</v>
      </c>
    </row>
    <row r="8" spans="1:23" x14ac:dyDescent="0.2">
      <c r="A8">
        <v>14</v>
      </c>
      <c r="B8" t="s">
        <v>30</v>
      </c>
      <c r="C8" t="s">
        <v>31</v>
      </c>
      <c r="D8" t="s">
        <v>87</v>
      </c>
      <c r="E8" t="s">
        <v>32</v>
      </c>
      <c r="F8">
        <v>2</v>
      </c>
      <c r="G8" t="s">
        <v>119</v>
      </c>
      <c r="H8" t="s">
        <v>120</v>
      </c>
      <c r="I8" t="s">
        <v>101</v>
      </c>
      <c r="J8" t="s">
        <v>118</v>
      </c>
      <c r="K8">
        <v>1</v>
      </c>
      <c r="L8">
        <v>8.5000000000000006E-2</v>
      </c>
      <c r="M8">
        <v>1.7000000000000001E-2</v>
      </c>
      <c r="N8">
        <v>0.08</v>
      </c>
      <c r="P8" s="5">
        <f t="shared" si="0"/>
        <v>10</v>
      </c>
      <c r="Q8" s="6">
        <f t="shared" si="1"/>
        <v>0.17</v>
      </c>
      <c r="R8" s="5">
        <f t="shared" si="2"/>
        <v>20</v>
      </c>
      <c r="S8" s="6">
        <f t="shared" si="3"/>
        <v>0.34</v>
      </c>
      <c r="T8" s="5">
        <f t="shared" si="4"/>
        <v>200</v>
      </c>
      <c r="U8" s="6">
        <f t="shared" si="5"/>
        <v>16</v>
      </c>
      <c r="V8" s="5">
        <f t="shared" si="6"/>
        <v>600</v>
      </c>
      <c r="W8" s="6">
        <f t="shared" si="7"/>
        <v>48</v>
      </c>
    </row>
    <row r="9" spans="1:23" x14ac:dyDescent="0.2">
      <c r="A9">
        <v>15</v>
      </c>
      <c r="B9" t="s">
        <v>33</v>
      </c>
      <c r="C9" t="s">
        <v>34</v>
      </c>
      <c r="D9" t="s">
        <v>87</v>
      </c>
      <c r="E9" t="s">
        <v>32</v>
      </c>
      <c r="F9">
        <v>2</v>
      </c>
      <c r="G9" t="s">
        <v>122</v>
      </c>
      <c r="H9" t="s">
        <v>120</v>
      </c>
      <c r="I9" t="s">
        <v>101</v>
      </c>
      <c r="J9" t="s">
        <v>121</v>
      </c>
      <c r="K9">
        <v>1</v>
      </c>
      <c r="L9">
        <v>8.5000000000000006E-2</v>
      </c>
      <c r="M9">
        <v>1.4E-2</v>
      </c>
      <c r="N9">
        <v>7.0000000000000001E-3</v>
      </c>
      <c r="P9" s="5">
        <f t="shared" si="0"/>
        <v>10</v>
      </c>
      <c r="Q9" s="6">
        <f t="shared" si="1"/>
        <v>0.14000000000000001</v>
      </c>
      <c r="R9" s="5">
        <f t="shared" si="2"/>
        <v>20</v>
      </c>
      <c r="S9" s="6">
        <f t="shared" si="3"/>
        <v>0.28000000000000003</v>
      </c>
      <c r="T9" s="5">
        <f t="shared" si="4"/>
        <v>200</v>
      </c>
      <c r="U9" s="6">
        <f t="shared" si="5"/>
        <v>1.4000000000000001</v>
      </c>
      <c r="V9" s="5">
        <f t="shared" si="6"/>
        <v>600</v>
      </c>
      <c r="W9" s="6">
        <f t="shared" si="7"/>
        <v>4.2</v>
      </c>
    </row>
    <row r="10" spans="1:23" x14ac:dyDescent="0.2">
      <c r="A10">
        <v>16</v>
      </c>
      <c r="B10" t="s">
        <v>117</v>
      </c>
      <c r="C10" t="s">
        <v>35</v>
      </c>
      <c r="D10" t="s">
        <v>87</v>
      </c>
      <c r="E10" t="s">
        <v>32</v>
      </c>
      <c r="F10">
        <v>1</v>
      </c>
      <c r="G10" t="s">
        <v>124</v>
      </c>
      <c r="H10" t="s">
        <v>125</v>
      </c>
      <c r="I10" t="s">
        <v>101</v>
      </c>
      <c r="J10" s="2" t="s">
        <v>123</v>
      </c>
      <c r="K10">
        <v>1</v>
      </c>
      <c r="L10">
        <v>8.5000000000000006E-2</v>
      </c>
      <c r="M10">
        <v>1.2E-2</v>
      </c>
      <c r="N10">
        <v>7.0000000000000001E-3</v>
      </c>
      <c r="P10" s="5">
        <f t="shared" si="0"/>
        <v>5</v>
      </c>
      <c r="Q10" s="6">
        <f t="shared" si="1"/>
        <v>0.42500000000000004</v>
      </c>
      <c r="R10" s="5">
        <f t="shared" si="2"/>
        <v>10</v>
      </c>
      <c r="S10" s="6">
        <f t="shared" si="3"/>
        <v>0.12</v>
      </c>
      <c r="T10" s="5">
        <f t="shared" si="4"/>
        <v>100</v>
      </c>
      <c r="U10" s="6">
        <f t="shared" si="5"/>
        <v>0.70000000000000007</v>
      </c>
      <c r="V10" s="5">
        <f t="shared" si="6"/>
        <v>300</v>
      </c>
      <c r="W10" s="6">
        <f t="shared" si="7"/>
        <v>2.1</v>
      </c>
    </row>
    <row r="11" spans="1:23" x14ac:dyDescent="0.2">
      <c r="A11">
        <v>26</v>
      </c>
      <c r="B11" t="s">
        <v>109</v>
      </c>
      <c r="C11" t="s">
        <v>62</v>
      </c>
      <c r="D11" t="s">
        <v>87</v>
      </c>
      <c r="E11" t="s">
        <v>63</v>
      </c>
      <c r="F11">
        <v>4</v>
      </c>
      <c r="G11" t="s">
        <v>110</v>
      </c>
      <c r="H11" t="s">
        <v>112</v>
      </c>
      <c r="J11" t="s">
        <v>111</v>
      </c>
      <c r="K11">
        <v>1</v>
      </c>
      <c r="L11">
        <v>8.5000000000000006E-2</v>
      </c>
      <c r="M11">
        <v>5.8000000000000003E-2</v>
      </c>
      <c r="N11">
        <v>2.5000000000000001E-2</v>
      </c>
      <c r="P11" s="5">
        <f t="shared" si="0"/>
        <v>20</v>
      </c>
      <c r="Q11" s="6">
        <f t="shared" si="1"/>
        <v>1.1600000000000001</v>
      </c>
      <c r="R11" s="5">
        <f t="shared" si="2"/>
        <v>40</v>
      </c>
      <c r="S11" s="6">
        <f t="shared" si="3"/>
        <v>2.3200000000000003</v>
      </c>
      <c r="T11" s="5">
        <f t="shared" si="4"/>
        <v>400</v>
      </c>
      <c r="U11" s="6">
        <f t="shared" si="5"/>
        <v>10</v>
      </c>
      <c r="V11" s="5">
        <f t="shared" si="6"/>
        <v>1200</v>
      </c>
      <c r="W11" s="6">
        <f t="shared" si="7"/>
        <v>30</v>
      </c>
    </row>
    <row r="12" spans="1:23" x14ac:dyDescent="0.2">
      <c r="A12">
        <v>27</v>
      </c>
      <c r="B12" t="s">
        <v>64</v>
      </c>
      <c r="C12" t="s">
        <v>65</v>
      </c>
      <c r="D12" t="s">
        <v>87</v>
      </c>
      <c r="E12" t="s">
        <v>63</v>
      </c>
      <c r="F12">
        <v>1</v>
      </c>
      <c r="G12" t="s">
        <v>113</v>
      </c>
      <c r="H12" t="s">
        <v>114</v>
      </c>
      <c r="I12" t="s">
        <v>101</v>
      </c>
      <c r="J12" t="s">
        <v>115</v>
      </c>
      <c r="K12">
        <v>1</v>
      </c>
      <c r="L12">
        <v>9.2999999999999999E-2</v>
      </c>
      <c r="M12">
        <v>7.0999999999999994E-2</v>
      </c>
      <c r="N12">
        <v>3.1E-2</v>
      </c>
      <c r="P12" s="5">
        <f t="shared" si="0"/>
        <v>5</v>
      </c>
      <c r="Q12" s="6">
        <f t="shared" si="1"/>
        <v>0.46499999999999997</v>
      </c>
      <c r="R12" s="5">
        <f t="shared" si="2"/>
        <v>10</v>
      </c>
      <c r="S12" s="6">
        <f t="shared" si="3"/>
        <v>0.71</v>
      </c>
      <c r="T12" s="5">
        <f t="shared" si="4"/>
        <v>100</v>
      </c>
      <c r="U12" s="6">
        <f t="shared" si="5"/>
        <v>3.1</v>
      </c>
      <c r="V12" s="5">
        <f t="shared" si="6"/>
        <v>300</v>
      </c>
      <c r="W12" s="6">
        <f t="shared" si="7"/>
        <v>9.3000000000000007</v>
      </c>
    </row>
    <row r="13" spans="1:23" x14ac:dyDescent="0.2">
      <c r="A13">
        <v>17</v>
      </c>
      <c r="B13" t="s">
        <v>116</v>
      </c>
      <c r="C13" t="s">
        <v>36</v>
      </c>
      <c r="D13" t="s">
        <v>87</v>
      </c>
      <c r="E13" t="s">
        <v>63</v>
      </c>
      <c r="F13">
        <v>1</v>
      </c>
      <c r="G13" s="3" t="s">
        <v>143</v>
      </c>
      <c r="H13" t="s">
        <v>141</v>
      </c>
      <c r="I13" t="s">
        <v>101</v>
      </c>
      <c r="J13" t="s">
        <v>142</v>
      </c>
      <c r="K13">
        <v>1</v>
      </c>
      <c r="L13">
        <v>0.30499999999999999</v>
      </c>
      <c r="M13">
        <v>0.28000000000000003</v>
      </c>
      <c r="N13">
        <v>0.193</v>
      </c>
      <c r="P13" s="5">
        <f t="shared" si="0"/>
        <v>5</v>
      </c>
      <c r="Q13" s="6">
        <f t="shared" si="1"/>
        <v>1.5249999999999999</v>
      </c>
      <c r="R13" s="5">
        <f t="shared" si="2"/>
        <v>10</v>
      </c>
      <c r="S13" s="6">
        <f t="shared" si="3"/>
        <v>2.8000000000000003</v>
      </c>
      <c r="T13" s="5">
        <f t="shared" si="4"/>
        <v>100</v>
      </c>
      <c r="U13" s="6">
        <f t="shared" si="5"/>
        <v>19.3</v>
      </c>
      <c r="V13" s="5">
        <f t="shared" si="6"/>
        <v>300</v>
      </c>
      <c r="W13" s="6">
        <f t="shared" si="7"/>
        <v>57.9</v>
      </c>
    </row>
    <row r="14" spans="1:23" x14ac:dyDescent="0.2">
      <c r="A14">
        <v>18</v>
      </c>
      <c r="B14" t="s">
        <v>37</v>
      </c>
      <c r="C14" t="s">
        <v>90</v>
      </c>
      <c r="D14" t="s">
        <v>91</v>
      </c>
      <c r="E14" t="s">
        <v>38</v>
      </c>
      <c r="F14">
        <v>3</v>
      </c>
      <c r="G14" s="1" t="s">
        <v>98</v>
      </c>
      <c r="H14" t="s">
        <v>99</v>
      </c>
      <c r="I14" t="s">
        <v>134</v>
      </c>
      <c r="J14">
        <v>2900726</v>
      </c>
      <c r="K14">
        <v>1</v>
      </c>
      <c r="L14">
        <v>0.88</v>
      </c>
      <c r="M14">
        <v>0.88</v>
      </c>
      <c r="N14">
        <v>0.61</v>
      </c>
      <c r="P14" s="5">
        <f t="shared" si="0"/>
        <v>15</v>
      </c>
      <c r="Q14" s="6">
        <f t="shared" si="1"/>
        <v>13.2</v>
      </c>
      <c r="R14" s="5">
        <f t="shared" si="2"/>
        <v>30</v>
      </c>
      <c r="S14" s="6">
        <f t="shared" si="3"/>
        <v>26.4</v>
      </c>
      <c r="T14" s="5">
        <f t="shared" si="4"/>
        <v>300</v>
      </c>
      <c r="U14" s="6">
        <f t="shared" si="5"/>
        <v>183</v>
      </c>
      <c r="V14" s="5">
        <f t="shared" si="6"/>
        <v>900</v>
      </c>
      <c r="W14" s="6">
        <f t="shared" si="7"/>
        <v>549</v>
      </c>
    </row>
    <row r="15" spans="1:23" x14ac:dyDescent="0.2">
      <c r="A15">
        <v>20</v>
      </c>
      <c r="B15" t="s">
        <v>39</v>
      </c>
      <c r="C15" t="s">
        <v>40</v>
      </c>
      <c r="D15" t="s">
        <v>87</v>
      </c>
      <c r="E15" t="s">
        <v>41</v>
      </c>
      <c r="F15">
        <v>1</v>
      </c>
      <c r="G15" t="s">
        <v>132</v>
      </c>
      <c r="H15" t="s">
        <v>133</v>
      </c>
      <c r="I15" t="s">
        <v>101</v>
      </c>
      <c r="J15" t="s">
        <v>131</v>
      </c>
      <c r="K15">
        <v>1</v>
      </c>
      <c r="L15">
        <v>0.627</v>
      </c>
      <c r="M15">
        <v>0.47699999999999998</v>
      </c>
      <c r="N15">
        <v>0.41699999999999998</v>
      </c>
      <c r="P15" s="5">
        <f t="shared" si="0"/>
        <v>5</v>
      </c>
      <c r="Q15" s="6">
        <f t="shared" si="1"/>
        <v>3.1349999999999998</v>
      </c>
      <c r="R15" s="5">
        <f t="shared" si="2"/>
        <v>10</v>
      </c>
      <c r="S15" s="6">
        <f t="shared" si="3"/>
        <v>4.7699999999999996</v>
      </c>
      <c r="T15" s="5">
        <f t="shared" si="4"/>
        <v>100</v>
      </c>
      <c r="U15" s="6">
        <f t="shared" si="5"/>
        <v>41.699999999999996</v>
      </c>
      <c r="V15" s="5">
        <f t="shared" si="6"/>
        <v>300</v>
      </c>
      <c r="W15" s="6">
        <f t="shared" si="7"/>
        <v>125.1</v>
      </c>
    </row>
    <row r="16" spans="1:23" x14ac:dyDescent="0.2">
      <c r="A16">
        <v>21</v>
      </c>
      <c r="B16" t="s">
        <v>42</v>
      </c>
      <c r="C16" t="s">
        <v>43</v>
      </c>
      <c r="D16" t="s">
        <v>87</v>
      </c>
      <c r="E16" t="s">
        <v>44</v>
      </c>
      <c r="F16">
        <v>1</v>
      </c>
      <c r="G16" t="s">
        <v>45</v>
      </c>
      <c r="H16" t="s">
        <v>46</v>
      </c>
      <c r="I16" t="s">
        <v>16</v>
      </c>
      <c r="J16" t="s">
        <v>47</v>
      </c>
      <c r="K16">
        <v>1</v>
      </c>
      <c r="L16">
        <v>1.19</v>
      </c>
      <c r="M16">
        <v>1.01</v>
      </c>
      <c r="N16">
        <v>0.76900000000000002</v>
      </c>
      <c r="P16" s="5">
        <f t="shared" si="0"/>
        <v>5</v>
      </c>
      <c r="Q16" s="6">
        <f t="shared" si="1"/>
        <v>5.9499999999999993</v>
      </c>
      <c r="R16" s="5">
        <f t="shared" si="2"/>
        <v>10</v>
      </c>
      <c r="S16" s="6">
        <f t="shared" si="3"/>
        <v>10.1</v>
      </c>
      <c r="T16" s="5">
        <f t="shared" si="4"/>
        <v>100</v>
      </c>
      <c r="U16" s="6">
        <f t="shared" si="5"/>
        <v>76.900000000000006</v>
      </c>
      <c r="V16" s="5">
        <f t="shared" si="6"/>
        <v>300</v>
      </c>
      <c r="W16" s="6">
        <f t="shared" si="7"/>
        <v>230.70000000000002</v>
      </c>
    </row>
    <row r="17" spans="1:23" x14ac:dyDescent="0.2">
      <c r="A17">
        <v>22</v>
      </c>
      <c r="B17" t="s">
        <v>48</v>
      </c>
      <c r="C17" t="s">
        <v>49</v>
      </c>
      <c r="D17" t="s">
        <v>87</v>
      </c>
      <c r="E17" t="s">
        <v>50</v>
      </c>
      <c r="F17">
        <v>1</v>
      </c>
      <c r="G17" t="s">
        <v>51</v>
      </c>
      <c r="H17" t="s">
        <v>106</v>
      </c>
      <c r="I17" t="s">
        <v>101</v>
      </c>
      <c r="J17" t="s">
        <v>107</v>
      </c>
      <c r="K17">
        <v>1</v>
      </c>
      <c r="L17">
        <v>0.22</v>
      </c>
      <c r="M17">
        <v>0.11899999999999999</v>
      </c>
      <c r="N17">
        <v>5.6000000000000001E-2</v>
      </c>
      <c r="P17" s="5">
        <f t="shared" si="0"/>
        <v>5</v>
      </c>
      <c r="Q17" s="6">
        <f t="shared" si="1"/>
        <v>1.1000000000000001</v>
      </c>
      <c r="R17" s="5">
        <f t="shared" si="2"/>
        <v>10</v>
      </c>
      <c r="S17" s="6">
        <f t="shared" si="3"/>
        <v>1.19</v>
      </c>
      <c r="T17" s="5">
        <f t="shared" si="4"/>
        <v>100</v>
      </c>
      <c r="U17" s="6">
        <f t="shared" si="5"/>
        <v>5.6000000000000005</v>
      </c>
      <c r="V17" s="5">
        <f t="shared" si="6"/>
        <v>300</v>
      </c>
      <c r="W17" s="6">
        <f t="shared" si="7"/>
        <v>16.8</v>
      </c>
    </row>
    <row r="18" spans="1:23" x14ac:dyDescent="0.2">
      <c r="A18">
        <v>24</v>
      </c>
      <c r="B18" t="s">
        <v>54</v>
      </c>
      <c r="C18" t="s">
        <v>55</v>
      </c>
      <c r="D18" t="s">
        <v>87</v>
      </c>
      <c r="E18" t="s">
        <v>50</v>
      </c>
      <c r="F18">
        <v>1</v>
      </c>
      <c r="G18" t="s">
        <v>56</v>
      </c>
      <c r="H18" t="s">
        <v>106</v>
      </c>
      <c r="I18" t="s">
        <v>101</v>
      </c>
      <c r="J18" t="s">
        <v>108</v>
      </c>
      <c r="K18">
        <v>1</v>
      </c>
      <c r="L18">
        <v>0.36399999999999999</v>
      </c>
      <c r="M18">
        <v>0.19500000000000001</v>
      </c>
      <c r="N18">
        <v>9.0999999999999998E-2</v>
      </c>
      <c r="P18" s="5">
        <f t="shared" si="0"/>
        <v>5</v>
      </c>
      <c r="Q18" s="6">
        <f t="shared" si="1"/>
        <v>1.8199999999999998</v>
      </c>
      <c r="R18" s="5">
        <f t="shared" si="2"/>
        <v>10</v>
      </c>
      <c r="S18" s="6">
        <f t="shared" si="3"/>
        <v>1.9500000000000002</v>
      </c>
      <c r="T18" s="5">
        <f t="shared" si="4"/>
        <v>100</v>
      </c>
      <c r="U18" s="6">
        <f t="shared" si="5"/>
        <v>9.1</v>
      </c>
      <c r="V18" s="5">
        <f t="shared" si="6"/>
        <v>300</v>
      </c>
      <c r="W18" s="6">
        <f t="shared" si="7"/>
        <v>27.3</v>
      </c>
    </row>
    <row r="19" spans="1:23" x14ac:dyDescent="0.2">
      <c r="A19">
        <v>28</v>
      </c>
      <c r="B19" t="s">
        <v>66</v>
      </c>
      <c r="C19" t="s">
        <v>67</v>
      </c>
      <c r="D19" t="s">
        <v>87</v>
      </c>
      <c r="E19" t="s">
        <v>50</v>
      </c>
      <c r="F19">
        <v>1</v>
      </c>
      <c r="G19" t="s">
        <v>68</v>
      </c>
      <c r="H19" t="s">
        <v>106</v>
      </c>
      <c r="I19" t="s">
        <v>101</v>
      </c>
      <c r="J19" t="s">
        <v>105</v>
      </c>
      <c r="K19">
        <v>1</v>
      </c>
      <c r="L19">
        <v>0.21199999999999999</v>
      </c>
      <c r="M19">
        <v>0.11</v>
      </c>
      <c r="N19">
        <v>5.1999999999999998E-2</v>
      </c>
      <c r="P19" s="5">
        <f t="shared" si="0"/>
        <v>5</v>
      </c>
      <c r="Q19" s="6">
        <f t="shared" si="1"/>
        <v>1.06</v>
      </c>
      <c r="R19" s="5">
        <f t="shared" si="2"/>
        <v>10</v>
      </c>
      <c r="S19" s="6">
        <f t="shared" si="3"/>
        <v>1.1000000000000001</v>
      </c>
      <c r="T19" s="5">
        <f t="shared" si="4"/>
        <v>100</v>
      </c>
      <c r="U19" s="6">
        <f t="shared" si="5"/>
        <v>5.2</v>
      </c>
      <c r="V19" s="5">
        <f t="shared" si="6"/>
        <v>300</v>
      </c>
      <c r="W19" s="6">
        <f t="shared" si="7"/>
        <v>15.6</v>
      </c>
    </row>
    <row r="20" spans="1:23" x14ac:dyDescent="0.2">
      <c r="A20">
        <v>25</v>
      </c>
      <c r="B20" t="s">
        <v>57</v>
      </c>
      <c r="C20" t="s">
        <v>58</v>
      </c>
      <c r="D20" t="s">
        <v>87</v>
      </c>
      <c r="E20" t="s">
        <v>59</v>
      </c>
      <c r="F20">
        <v>1</v>
      </c>
      <c r="G20" t="s">
        <v>60</v>
      </c>
      <c r="H20" t="s">
        <v>61</v>
      </c>
      <c r="I20" t="s">
        <v>101</v>
      </c>
      <c r="J20" t="s">
        <v>100</v>
      </c>
      <c r="K20">
        <v>1</v>
      </c>
      <c r="L20">
        <v>0.57599999999999996</v>
      </c>
      <c r="M20">
        <v>0.47699999999999998</v>
      </c>
      <c r="N20">
        <v>0.42199999999999999</v>
      </c>
      <c r="P20" s="5">
        <f t="shared" si="0"/>
        <v>5</v>
      </c>
      <c r="Q20" s="6">
        <f t="shared" si="1"/>
        <v>2.88</v>
      </c>
      <c r="R20" s="5">
        <f t="shared" si="2"/>
        <v>10</v>
      </c>
      <c r="S20" s="6">
        <f t="shared" si="3"/>
        <v>4.7699999999999996</v>
      </c>
      <c r="T20" s="5">
        <f t="shared" si="4"/>
        <v>100</v>
      </c>
      <c r="U20" s="6">
        <f t="shared" si="5"/>
        <v>42.199999999999996</v>
      </c>
      <c r="V20" s="5">
        <f t="shared" si="6"/>
        <v>300</v>
      </c>
      <c r="W20" s="6">
        <f t="shared" si="7"/>
        <v>126.6</v>
      </c>
    </row>
    <row r="21" spans="1:23" x14ac:dyDescent="0.2">
      <c r="A21">
        <v>29</v>
      </c>
      <c r="B21" t="s">
        <v>69</v>
      </c>
      <c r="C21" t="s">
        <v>70</v>
      </c>
      <c r="D21" t="s">
        <v>87</v>
      </c>
      <c r="E21" t="s">
        <v>44</v>
      </c>
      <c r="F21">
        <v>1</v>
      </c>
      <c r="G21" t="s">
        <v>69</v>
      </c>
      <c r="H21" t="s">
        <v>71</v>
      </c>
      <c r="I21" t="s">
        <v>101</v>
      </c>
      <c r="J21" t="s">
        <v>102</v>
      </c>
      <c r="K21">
        <v>1</v>
      </c>
      <c r="L21">
        <v>0.47399999999999998</v>
      </c>
      <c r="M21">
        <v>0.47399999999999998</v>
      </c>
      <c r="N21">
        <v>0.35599999999999998</v>
      </c>
      <c r="P21" s="5">
        <f t="shared" si="0"/>
        <v>5</v>
      </c>
      <c r="Q21" s="6">
        <f t="shared" si="1"/>
        <v>2.37</v>
      </c>
      <c r="R21" s="5">
        <f t="shared" si="2"/>
        <v>10</v>
      </c>
      <c r="S21" s="6">
        <f t="shared" si="3"/>
        <v>4.74</v>
      </c>
      <c r="T21" s="5">
        <f t="shared" si="4"/>
        <v>100</v>
      </c>
      <c r="U21" s="6">
        <f t="shared" si="5"/>
        <v>35.6</v>
      </c>
      <c r="V21" s="5">
        <f t="shared" si="6"/>
        <v>300</v>
      </c>
      <c r="W21" s="6">
        <f t="shared" si="7"/>
        <v>106.8</v>
      </c>
    </row>
    <row r="22" spans="1:23" x14ac:dyDescent="0.2">
      <c r="A22">
        <v>30</v>
      </c>
      <c r="B22" t="s">
        <v>72</v>
      </c>
      <c r="C22" t="s">
        <v>73</v>
      </c>
      <c r="D22" t="s">
        <v>87</v>
      </c>
      <c r="E22" t="s">
        <v>74</v>
      </c>
      <c r="F22">
        <v>1</v>
      </c>
      <c r="G22" t="s">
        <v>72</v>
      </c>
      <c r="H22" t="s">
        <v>75</v>
      </c>
      <c r="I22" t="s">
        <v>101</v>
      </c>
      <c r="J22" t="s">
        <v>103</v>
      </c>
      <c r="K22">
        <v>1</v>
      </c>
      <c r="L22">
        <v>0.59299999999999997</v>
      </c>
      <c r="M22">
        <v>0.57299999999999995</v>
      </c>
      <c r="N22">
        <v>0.46800000000000003</v>
      </c>
      <c r="P22" s="5">
        <f t="shared" si="0"/>
        <v>5</v>
      </c>
      <c r="Q22" s="6">
        <f t="shared" si="1"/>
        <v>2.9649999999999999</v>
      </c>
      <c r="R22" s="5">
        <f t="shared" si="2"/>
        <v>10</v>
      </c>
      <c r="S22" s="6">
        <f t="shared" si="3"/>
        <v>5.7299999999999995</v>
      </c>
      <c r="T22" s="5">
        <f t="shared" si="4"/>
        <v>100</v>
      </c>
      <c r="U22" s="6">
        <f t="shared" si="5"/>
        <v>46.800000000000004</v>
      </c>
      <c r="V22" s="5">
        <f t="shared" si="6"/>
        <v>300</v>
      </c>
      <c r="W22" s="6">
        <f t="shared" si="7"/>
        <v>140.4</v>
      </c>
    </row>
    <row r="23" spans="1:23" x14ac:dyDescent="0.2">
      <c r="A23">
        <v>31</v>
      </c>
      <c r="B23" t="s">
        <v>76</v>
      </c>
      <c r="C23" t="s">
        <v>77</v>
      </c>
      <c r="D23" t="s">
        <v>87</v>
      </c>
      <c r="E23" t="s">
        <v>78</v>
      </c>
      <c r="F23">
        <v>1</v>
      </c>
      <c r="G23" t="s">
        <v>76</v>
      </c>
      <c r="H23" t="s">
        <v>79</v>
      </c>
      <c r="I23" t="s">
        <v>101</v>
      </c>
      <c r="J23" t="s">
        <v>104</v>
      </c>
      <c r="K23">
        <v>1</v>
      </c>
      <c r="L23">
        <v>1.52</v>
      </c>
      <c r="M23">
        <v>1.29</v>
      </c>
      <c r="N23">
        <v>1.03</v>
      </c>
      <c r="P23" s="5">
        <f t="shared" si="0"/>
        <v>5</v>
      </c>
      <c r="Q23" s="6">
        <f t="shared" si="1"/>
        <v>7.6</v>
      </c>
      <c r="R23" s="5">
        <f t="shared" si="2"/>
        <v>10</v>
      </c>
      <c r="S23" s="6">
        <f t="shared" si="3"/>
        <v>12.9</v>
      </c>
      <c r="T23" s="5">
        <f t="shared" si="4"/>
        <v>100</v>
      </c>
      <c r="U23" s="6">
        <f t="shared" si="5"/>
        <v>103</v>
      </c>
      <c r="V23" s="5">
        <f t="shared" si="6"/>
        <v>300</v>
      </c>
      <c r="W23" s="6">
        <f t="shared" si="7"/>
        <v>309</v>
      </c>
    </row>
    <row r="24" spans="1:23" x14ac:dyDescent="0.2">
      <c r="A24">
        <v>6</v>
      </c>
      <c r="B24" t="s">
        <v>17</v>
      </c>
      <c r="C24" t="s">
        <v>18</v>
      </c>
      <c r="D24" t="s">
        <v>87</v>
      </c>
      <c r="E24" t="s">
        <v>19</v>
      </c>
      <c r="F24">
        <v>1</v>
      </c>
      <c r="G24" t="s">
        <v>17</v>
      </c>
      <c r="H24" t="s">
        <v>20</v>
      </c>
      <c r="I24" t="s">
        <v>16</v>
      </c>
      <c r="J24" t="s">
        <v>21</v>
      </c>
      <c r="K24">
        <v>1</v>
      </c>
      <c r="L24">
        <v>0.19500000000000001</v>
      </c>
      <c r="M24">
        <v>0.13400000000000001</v>
      </c>
      <c r="N24">
        <v>3.7999999999999999E-2</v>
      </c>
      <c r="P24" s="5">
        <f t="shared" si="0"/>
        <v>5</v>
      </c>
      <c r="Q24" s="6">
        <f t="shared" si="1"/>
        <v>0.97500000000000009</v>
      </c>
      <c r="R24" s="5">
        <f t="shared" si="2"/>
        <v>10</v>
      </c>
      <c r="S24" s="6">
        <f t="shared" si="3"/>
        <v>1.34</v>
      </c>
      <c r="T24" s="5">
        <f t="shared" si="4"/>
        <v>100</v>
      </c>
      <c r="U24" s="6">
        <f t="shared" si="5"/>
        <v>3.8</v>
      </c>
      <c r="V24" s="5">
        <f t="shared" si="6"/>
        <v>300</v>
      </c>
      <c r="W24" s="6">
        <f t="shared" si="7"/>
        <v>11.4</v>
      </c>
    </row>
    <row r="25" spans="1:23" x14ac:dyDescent="0.2">
      <c r="A25">
        <v>7</v>
      </c>
      <c r="B25" t="s">
        <v>22</v>
      </c>
      <c r="C25" t="s">
        <v>23</v>
      </c>
      <c r="D25" t="s">
        <v>87</v>
      </c>
      <c r="E25" t="s">
        <v>24</v>
      </c>
      <c r="F25">
        <v>1</v>
      </c>
      <c r="G25" t="s">
        <v>96</v>
      </c>
      <c r="H25" t="s">
        <v>97</v>
      </c>
      <c r="K25">
        <v>1</v>
      </c>
      <c r="L25">
        <v>8.5000000000000006E-2</v>
      </c>
      <c r="M25">
        <v>7.0999999999999994E-2</v>
      </c>
      <c r="N25">
        <v>0.03</v>
      </c>
      <c r="P25" s="5">
        <f t="shared" si="0"/>
        <v>5</v>
      </c>
      <c r="Q25" s="6">
        <f t="shared" si="1"/>
        <v>0.42500000000000004</v>
      </c>
      <c r="R25" s="5">
        <f t="shared" si="2"/>
        <v>10</v>
      </c>
      <c r="S25" s="6">
        <f t="shared" si="3"/>
        <v>0.71</v>
      </c>
      <c r="T25" s="5">
        <f t="shared" si="4"/>
        <v>100</v>
      </c>
      <c r="U25" s="6">
        <f t="shared" si="5"/>
        <v>3</v>
      </c>
      <c r="V25" s="5">
        <f t="shared" si="6"/>
        <v>300</v>
      </c>
      <c r="W25" s="6">
        <f t="shared" si="7"/>
        <v>9</v>
      </c>
    </row>
    <row r="26" spans="1:23" x14ac:dyDescent="0.2">
      <c r="A26">
        <v>33</v>
      </c>
      <c r="B26" t="s">
        <v>82</v>
      </c>
      <c r="C26" t="s">
        <v>83</v>
      </c>
      <c r="D26" t="s">
        <v>88</v>
      </c>
      <c r="P26" s="5">
        <f t="shared" si="0"/>
        <v>0</v>
      </c>
      <c r="Q26" s="6">
        <f t="shared" si="1"/>
        <v>0</v>
      </c>
      <c r="R26" s="5">
        <f t="shared" si="2"/>
        <v>0</v>
      </c>
      <c r="S26" s="6">
        <f t="shared" si="3"/>
        <v>0</v>
      </c>
      <c r="T26" s="5">
        <f t="shared" si="4"/>
        <v>0</v>
      </c>
      <c r="U26" s="6">
        <f t="shared" si="5"/>
        <v>0</v>
      </c>
      <c r="V26" s="5">
        <f t="shared" si="6"/>
        <v>0</v>
      </c>
      <c r="W26" s="6">
        <f t="shared" si="7"/>
        <v>0</v>
      </c>
    </row>
    <row r="27" spans="1:23" x14ac:dyDescent="0.2">
      <c r="A27">
        <v>5</v>
      </c>
      <c r="B27" t="s">
        <v>14</v>
      </c>
      <c r="C27" t="s">
        <v>15</v>
      </c>
      <c r="D27" t="s">
        <v>88</v>
      </c>
      <c r="P27" s="5">
        <f t="shared" si="0"/>
        <v>0</v>
      </c>
      <c r="Q27" s="6">
        <f t="shared" si="1"/>
        <v>0</v>
      </c>
      <c r="R27" s="5">
        <f t="shared" si="2"/>
        <v>0</v>
      </c>
      <c r="S27" s="6">
        <f t="shared" si="3"/>
        <v>0</v>
      </c>
      <c r="T27" s="5">
        <f t="shared" si="4"/>
        <v>0</v>
      </c>
      <c r="U27" s="6">
        <f t="shared" si="5"/>
        <v>0</v>
      </c>
      <c r="V27" s="5">
        <f t="shared" si="6"/>
        <v>0</v>
      </c>
      <c r="W27" s="6">
        <f t="shared" si="7"/>
        <v>0</v>
      </c>
    </row>
    <row r="28" spans="1:23" x14ac:dyDescent="0.2">
      <c r="A28">
        <v>23</v>
      </c>
      <c r="B28" t="s">
        <v>52</v>
      </c>
      <c r="C28" t="s">
        <v>53</v>
      </c>
      <c r="D28" t="s">
        <v>88</v>
      </c>
      <c r="P28" s="5">
        <f t="shared" si="0"/>
        <v>0</v>
      </c>
      <c r="Q28" s="6">
        <f t="shared" si="1"/>
        <v>0</v>
      </c>
      <c r="R28" s="5">
        <f t="shared" si="2"/>
        <v>0</v>
      </c>
      <c r="S28" s="6">
        <f t="shared" si="3"/>
        <v>0</v>
      </c>
      <c r="T28" s="5">
        <f t="shared" si="4"/>
        <v>0</v>
      </c>
      <c r="U28" s="6">
        <f t="shared" si="5"/>
        <v>0</v>
      </c>
      <c r="V28" s="5">
        <f t="shared" si="6"/>
        <v>0</v>
      </c>
      <c r="W28" s="6">
        <f t="shared" si="7"/>
        <v>0</v>
      </c>
    </row>
    <row r="29" spans="1:23" x14ac:dyDescent="0.2">
      <c r="A29">
        <v>32</v>
      </c>
      <c r="B29" t="s">
        <v>80</v>
      </c>
      <c r="C29" t="s">
        <v>81</v>
      </c>
      <c r="D29" t="s">
        <v>88</v>
      </c>
      <c r="P29" s="5">
        <f t="shared" si="0"/>
        <v>0</v>
      </c>
      <c r="Q29" s="6">
        <f t="shared" si="1"/>
        <v>0</v>
      </c>
      <c r="R29" s="5">
        <f t="shared" si="2"/>
        <v>0</v>
      </c>
      <c r="S29" s="6">
        <f t="shared" si="3"/>
        <v>0</v>
      </c>
      <c r="T29" s="5">
        <f t="shared" si="4"/>
        <v>0</v>
      </c>
      <c r="U29" s="6">
        <f t="shared" si="5"/>
        <v>0</v>
      </c>
      <c r="V29" s="5">
        <f t="shared" si="6"/>
        <v>0</v>
      </c>
      <c r="W29" s="6">
        <f t="shared" si="7"/>
        <v>0</v>
      </c>
    </row>
    <row r="30" spans="1:23" x14ac:dyDescent="0.2">
      <c r="P30" s="5">
        <f t="shared" si="0"/>
        <v>0</v>
      </c>
      <c r="Q30" s="6">
        <f t="shared" si="1"/>
        <v>0</v>
      </c>
      <c r="R30" s="5">
        <f t="shared" si="2"/>
        <v>0</v>
      </c>
      <c r="S30" s="6">
        <f t="shared" si="3"/>
        <v>0</v>
      </c>
      <c r="T30" s="5">
        <f t="shared" si="4"/>
        <v>0</v>
      </c>
      <c r="U30" s="6">
        <f t="shared" si="5"/>
        <v>0</v>
      </c>
      <c r="V30" s="5">
        <f t="shared" si="6"/>
        <v>0</v>
      </c>
      <c r="W30" s="6">
        <f t="shared" si="7"/>
        <v>0</v>
      </c>
    </row>
    <row r="31" spans="1:23" x14ac:dyDescent="0.2">
      <c r="P31" s="7"/>
      <c r="Q31" s="6"/>
      <c r="R31" s="7"/>
      <c r="S31" s="6"/>
      <c r="T31" s="7"/>
      <c r="U31" s="6"/>
      <c r="V31" s="7"/>
      <c r="W31" s="9"/>
    </row>
    <row r="32" spans="1:23" x14ac:dyDescent="0.2">
      <c r="O32" t="s">
        <v>135</v>
      </c>
      <c r="P32" s="7"/>
      <c r="Q32" s="6">
        <f>SUM(Q2:Q30)</f>
        <v>48.914999999999992</v>
      </c>
      <c r="R32" s="7"/>
      <c r="S32" s="6">
        <f t="shared" ref="S32:W32" si="8">SUM(S2:S31)</f>
        <v>84.47</v>
      </c>
      <c r="T32" s="7"/>
      <c r="U32" s="6">
        <f t="shared" si="8"/>
        <v>613.79999999999995</v>
      </c>
      <c r="V32" s="7"/>
      <c r="W32" s="6">
        <f t="shared" si="8"/>
        <v>1841.3999999999999</v>
      </c>
    </row>
    <row r="33" spans="6:23" x14ac:dyDescent="0.2">
      <c r="O33" t="s">
        <v>144</v>
      </c>
      <c r="P33" s="7"/>
      <c r="Q33" s="6">
        <v>20</v>
      </c>
      <c r="R33" s="7"/>
      <c r="S33" s="6">
        <v>20</v>
      </c>
      <c r="T33" s="7"/>
      <c r="U33" s="6">
        <v>0</v>
      </c>
      <c r="V33" s="7"/>
      <c r="W33" s="6">
        <v>20</v>
      </c>
    </row>
    <row r="34" spans="6:23" x14ac:dyDescent="0.2">
      <c r="F34">
        <v>1</v>
      </c>
      <c r="K34">
        <v>5</v>
      </c>
      <c r="L34" s="4">
        <f>(5.7+9.05)*0.85</f>
        <v>12.5375</v>
      </c>
      <c r="M34" s="4">
        <f>(6.3+9.05)*0.85/10</f>
        <v>1.3047500000000001</v>
      </c>
      <c r="N34" s="4">
        <f>(22.2+18.48)*0.85/100</f>
        <v>0.34577999999999998</v>
      </c>
      <c r="O34" t="s">
        <v>136</v>
      </c>
      <c r="P34" s="8">
        <v>5</v>
      </c>
      <c r="Q34" s="4">
        <f>(5.7+9.05)*0.85</f>
        <v>12.5375</v>
      </c>
      <c r="R34" s="5">
        <f t="shared" ref="R34" si="9">$F34*R$1</f>
        <v>10</v>
      </c>
      <c r="S34" s="6">
        <f t="shared" ref="S34" si="10">IF(R34&gt;=100,R34*$N34,IF(R34&gt;=10,$M34*R34,R34*$L34))</f>
        <v>13.047500000000001</v>
      </c>
      <c r="T34" s="5">
        <f t="shared" ref="T34:V34" si="11">$F34*T$1</f>
        <v>100</v>
      </c>
      <c r="U34" s="6">
        <f t="shared" ref="U34" si="12">IF(T34&gt;=100,T34*$N34,IF(T34&gt;=10,$M34*T34,T34*$L34))</f>
        <v>34.577999999999996</v>
      </c>
      <c r="V34" s="5">
        <f t="shared" si="11"/>
        <v>300</v>
      </c>
      <c r="W34" s="6">
        <f>(40.82+35.6)*0.85</f>
        <v>64.956999999999994</v>
      </c>
    </row>
    <row r="35" spans="6:23" x14ac:dyDescent="0.2">
      <c r="O35" t="s">
        <v>140</v>
      </c>
      <c r="P35" s="13">
        <v>5</v>
      </c>
      <c r="Q35" s="6">
        <v>65</v>
      </c>
      <c r="R35" s="5">
        <v>10</v>
      </c>
      <c r="S35" s="6">
        <v>90</v>
      </c>
      <c r="T35" s="5">
        <v>100</v>
      </c>
      <c r="U35" s="6">
        <v>900</v>
      </c>
      <c r="V35" s="8">
        <v>300</v>
      </c>
      <c r="W35" s="6">
        <f>90*30</f>
        <v>2700</v>
      </c>
    </row>
    <row r="36" spans="6:23" x14ac:dyDescent="0.2">
      <c r="O36" t="s">
        <v>137</v>
      </c>
      <c r="P36" s="8"/>
      <c r="Q36" s="6">
        <f>SUM(Q32:Q35)</f>
        <v>146.45249999999999</v>
      </c>
      <c r="R36" s="7"/>
      <c r="S36" s="6">
        <f t="shared" ref="S36:W36" si="13">SUM(S32:S35)</f>
        <v>207.51749999999998</v>
      </c>
      <c r="T36" s="7"/>
      <c r="U36" s="6">
        <f t="shared" si="13"/>
        <v>1548.3779999999999</v>
      </c>
      <c r="V36" s="8"/>
      <c r="W36" s="6">
        <f t="shared" si="13"/>
        <v>4626.357</v>
      </c>
    </row>
    <row r="37" spans="6:23" x14ac:dyDescent="0.2">
      <c r="O37" t="s">
        <v>138</v>
      </c>
      <c r="P37" s="10"/>
      <c r="Q37" s="11">
        <f>Q36/P1</f>
        <v>29.290499999999998</v>
      </c>
      <c r="R37" s="12"/>
      <c r="S37" s="11">
        <f>S36/R1</f>
        <v>20.751749999999998</v>
      </c>
      <c r="T37" s="10"/>
      <c r="U37" s="11">
        <f>U36/T1</f>
        <v>15.483779999999999</v>
      </c>
      <c r="V37" s="14"/>
      <c r="W37" s="11">
        <f>W36/V1</f>
        <v>15.421189999999999</v>
      </c>
    </row>
  </sheetData>
  <mergeCells count="4">
    <mergeCell ref="P1:Q1"/>
    <mergeCell ref="R1:S1"/>
    <mergeCell ref="T1:U1"/>
    <mergeCell ref="V1:W1"/>
  </mergeCells>
  <hyperlinks>
    <hyperlink ref="G11" r:id="rId1" display="/ProductDetail/Taiyo-Yuden/LMK105BJ225KV-F?qs=lkMpTOwszhdMcDOeuc5Dig%3D%3D" xr:uid="{00000000-0004-0000-00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BOM_leo_led_truck_2020-09-27_20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2020-09-27T18:02:22Z</dcterms:created>
  <dcterms:modified xsi:type="dcterms:W3CDTF">2020-09-27T20:48:13Z</dcterms:modified>
</cp:coreProperties>
</file>